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437" activeTab="0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'BSheet'!$A$1:$G$72</definedName>
    <definedName name="_xlnm.Print_Area" localSheetId="3">'Cash Flow'!$A$1:$E$62</definedName>
    <definedName name="_xlnm.Print_Area" localSheetId="2">'Equity'!$A$1:$H$56</definedName>
    <definedName name="_xlnm.Print_Area" localSheetId="1">'P&amp;L'!$A$1:$G$42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<sst xmlns="http://schemas.openxmlformats.org/spreadsheetml/2006/main" count="146" uniqueCount="107">
  <si>
    <t>RM'000</t>
  </si>
  <si>
    <t>AS AT</t>
  </si>
  <si>
    <t>Reserves</t>
  </si>
  <si>
    <t>Development properties</t>
  </si>
  <si>
    <t>PARAMOUNT CORPORATION BERHAD</t>
  </si>
  <si>
    <t>Cash and bank balances</t>
  </si>
  <si>
    <t>Property, plant and equipment</t>
  </si>
  <si>
    <t>Land held for development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</si>
  <si>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</si>
  <si>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</si>
  <si>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</si>
  <si>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</si>
  <si>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</si>
  <si>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</si>
  <si>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 capital</t>
  </si>
  <si>
    <t>Minority interests</t>
  </si>
  <si>
    <t>Fixed deposits</t>
  </si>
  <si>
    <t>Basic earnings per ordinary share (sen)</t>
  </si>
  <si>
    <t>Diluted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</si>
  <si>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</si>
  <si>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</si>
  <si>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</si>
  <si>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</si>
  <si>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</si>
  <si>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</si>
  <si>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</si>
  <si>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</si>
  <si>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</si>
  <si>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</si>
  <si>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Currency translation differences</t>
  </si>
  <si>
    <t>Dividends</t>
  </si>
  <si>
    <t>Exercise of option under the ESOS</t>
  </si>
  <si>
    <t>Net profit for the period</t>
  </si>
  <si>
    <t>CASH FLOW FROM OPERATING ACTIVITIES</t>
  </si>
  <si>
    <t>Interest income</t>
  </si>
  <si>
    <t>Cash generated from operations</t>
  </si>
  <si>
    <t>Taxes paid</t>
  </si>
  <si>
    <t>Retirement benefits paid</t>
  </si>
  <si>
    <t>Interest paid</t>
  </si>
  <si>
    <t>Interest received</t>
  </si>
  <si>
    <t>Net cash generated from operating activities</t>
  </si>
  <si>
    <t>CASH FLOW FROM INVESTING ACTIVITIES</t>
  </si>
  <si>
    <t>Increase in land held for development</t>
  </si>
  <si>
    <t>Purchase of property, plant and equipment</t>
  </si>
  <si>
    <t>Purchase of other investments</t>
  </si>
  <si>
    <t>Net cash used in investing activities</t>
  </si>
  <si>
    <t>CASH FLOW FROM FINANCING ACTIVITIES</t>
  </si>
  <si>
    <t>Proceeds from issuance of shares</t>
  </si>
  <si>
    <t>Cash and cash equivalents comprise:</t>
  </si>
  <si>
    <t>Bank overdrafts</t>
  </si>
  <si>
    <t>Drawdown/(Repayment) of borrowings</t>
  </si>
  <si>
    <t>Operating profit</t>
  </si>
  <si>
    <t>Revenue</t>
  </si>
  <si>
    <t>Interest expense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</si>
  <si>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</si>
  <si>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</si>
  <si>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</si>
  <si>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</si>
  <si>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</si>
  <si>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INCOME STATEMENTS</t>
  </si>
  <si>
    <t>CONDENSED CONSOLIDATED STATEMENTS OF CHANGES IN EQUITY</t>
  </si>
  <si>
    <t>CONDENSED CONSOLIDATED CASH FLOW STATEMENT</t>
  </si>
  <si>
    <t>Net tangible assets per share (RM)</t>
  </si>
  <si>
    <t>Associated companies</t>
  </si>
  <si>
    <t>Other investments</t>
  </si>
  <si>
    <t>Tax payable</t>
  </si>
  <si>
    <t>Shareholders' equity</t>
  </si>
  <si>
    <t>Term loans</t>
  </si>
  <si>
    <t>Provisions for retirement benefits</t>
  </si>
  <si>
    <t>2003</t>
  </si>
  <si>
    <t>Proceeds from disposal of fixed assets</t>
  </si>
  <si>
    <t>Deferred tax liabilities</t>
  </si>
  <si>
    <t>Non-current liabilities</t>
  </si>
  <si>
    <t>NON-CURRENT ASSETS</t>
  </si>
  <si>
    <t>CURRENT ASSETS</t>
  </si>
  <si>
    <t>CURRENT LIABILITIES</t>
  </si>
  <si>
    <t>FINANCED BY:</t>
  </si>
  <si>
    <t>CASH AND CASH EQUIVALENTS AT END OF PERIOD</t>
  </si>
  <si>
    <t>CASH AND CASH EQUIVALENTS AT BEGINNING OF PERIOD</t>
  </si>
  <si>
    <t>3 Months Ended</t>
  </si>
  <si>
    <t>Profits</t>
  </si>
  <si>
    <t>Long term payables</t>
  </si>
  <si>
    <t>Share of profit/(loss) of associated companies</t>
  </si>
  <si>
    <t>As at 31 December 2003</t>
  </si>
  <si>
    <t>31/12/2003</t>
  </si>
  <si>
    <t>Deferred Tax Assets</t>
  </si>
  <si>
    <t>Proceeds from disposal of oil palm estate</t>
  </si>
  <si>
    <t>N/A</t>
  </si>
  <si>
    <t>Interim Financial Report for the quarter ended 31 March 2004.</t>
  </si>
  <si>
    <t>The figures have not been audited.</t>
  </si>
  <si>
    <t>AS AT 31 MARCH 2004</t>
  </si>
  <si>
    <t>The Condensed Consolidated Balance Sheet should be read in conjunction with the Annual Financial Report for the Year Ended 31 December 2003.</t>
  </si>
  <si>
    <t>31/03/2004</t>
  </si>
  <si>
    <t>NET CURRENT ASSETS</t>
  </si>
  <si>
    <t>As at 1 January 2003</t>
  </si>
  <si>
    <t>As at 01 January 2004</t>
  </si>
  <si>
    <t>As at 31 March 2004</t>
  </si>
  <si>
    <t>FOR THE QUARTER ENDED 31 MARCH 2004</t>
  </si>
  <si>
    <t>31 March</t>
  </si>
  <si>
    <t>2004</t>
  </si>
  <si>
    <t>The Condensed Consolidated Income Statements should be read in conjunction with the Annual Financial Report for the Year Ended 31 December 2003.</t>
  </si>
  <si>
    <t>The Condensed Consolidated Statement of Changes in Equity should be read in conjunction with the Annual Financial Report for the Year Ended 31 December 2003.</t>
  </si>
  <si>
    <t>The Condensed Consolidated Cash Flow Statements should be read in conjunction with the Annual Financial Report for the Year Ended 31 December 2003.</t>
  </si>
  <si>
    <t>31 Mar 2004</t>
  </si>
  <si>
    <t>Net cash generated from financing activites</t>
  </si>
  <si>
    <t>NET INCREASE/(DECREASE) IN CASH AND CASH EQUIVALENTS</t>
  </si>
  <si>
    <t>31 Mar 2003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</si>
</sst>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_(* #,##0.0000_);_(* \(#,##0.0000\);_(* &quot;-&quot;??_);_(@_)"/>
    <numFmt numFmtId="209" formatCode="_(* #,##0.00000_);_(* \(#,##0.00000\);_(* &quot;-&quot;??_);_(@_)"/>
    <numFmt numFmtId="210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38" fontId="5" fillId="0" borderId="0" xfId="0" applyNumberFormat="1" applyFont="1" applyAlignment="1">
      <alignment/>
    </xf>
    <xf numFmtId="38" fontId="0" fillId="0" borderId="0" xfId="15" applyNumberFormat="1" applyAlignment="1">
      <alignment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showGridLines="0" tabSelected="1" workbookViewId="0" topLeftCell="A1">
      <selection activeCell="K35" sqref="K35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6.140625" style="0" customWidth="1"/>
    <col min="4" max="4" width="4.00390625" style="0" customWidth="1"/>
    <col min="5" max="5" width="10.7109375" style="3" bestFit="1" customWidth="1"/>
    <col min="6" max="6" width="3.28125" style="0" customWidth="1"/>
    <col min="7" max="7" width="11.8515625" style="0" bestFit="1" customWidth="1"/>
    <col min="8" max="8" width="1.7109375" style="0" customWidth="1"/>
  </cols>
  <sheetData>
    <row r="1" spans="1:7" ht="12.75">
      <c r="A1" s="3" t="s">
        <v>4</v>
      </c>
      <c r="B1" s="10"/>
      <c r="C1" s="10"/>
      <c r="D1" s="10"/>
      <c r="F1" s="10"/>
      <c r="G1" s="10"/>
    </row>
    <row r="2" spans="1:7" ht="12.75">
      <c r="A2" s="13" t="s">
        <v>88</v>
      </c>
      <c r="B2" s="10"/>
      <c r="C2" s="10"/>
      <c r="D2" s="10"/>
      <c r="F2" s="10"/>
      <c r="G2" s="25"/>
    </row>
    <row r="3" spans="1:7" ht="12.75">
      <c r="A3" s="10"/>
      <c r="B3" s="10"/>
      <c r="C3" s="10"/>
      <c r="D3" s="10"/>
      <c r="F3" s="10"/>
      <c r="G3" s="25"/>
    </row>
    <row r="4" spans="1:7" ht="12.75">
      <c r="A4" s="13" t="s">
        <v>89</v>
      </c>
      <c r="B4" s="10"/>
      <c r="C4" s="10"/>
      <c r="D4" s="10"/>
      <c r="F4" s="10"/>
      <c r="G4" s="25"/>
    </row>
    <row r="5" spans="1:7" ht="12.75">
      <c r="A5" s="13"/>
      <c r="B5" s="10"/>
      <c r="C5" s="10"/>
      <c r="D5" s="10"/>
      <c r="F5" s="10"/>
      <c r="G5" s="25"/>
    </row>
    <row r="6" spans="1:7" ht="12.75">
      <c r="A6" s="38" t="s">
        <v>58</v>
      </c>
      <c r="B6" s="10"/>
      <c r="C6" s="10"/>
      <c r="D6" s="10"/>
      <c r="F6" s="10"/>
      <c r="G6" s="25"/>
    </row>
    <row r="7" spans="1:7" ht="12.75">
      <c r="A7" s="38" t="s">
        <v>90</v>
      </c>
      <c r="B7" s="10"/>
      <c r="C7" s="10"/>
      <c r="D7" s="10"/>
      <c r="F7" s="10"/>
      <c r="G7" s="25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92</v>
      </c>
      <c r="F9" s="11"/>
      <c r="G9" s="12" t="s">
        <v>84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7" ht="6" customHeight="1">
      <c r="A11" s="10"/>
      <c r="B11" s="10"/>
      <c r="C11" s="10"/>
      <c r="D11" s="10"/>
      <c r="F11" s="10"/>
      <c r="G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97"/>
    </row>
    <row r="13" spans="1:7" ht="12.75">
      <c r="A13" s="10"/>
      <c r="B13" s="3" t="s">
        <v>73</v>
      </c>
      <c r="C13" s="10"/>
      <c r="D13" s="10"/>
      <c r="F13" s="10"/>
      <c r="G13" s="10"/>
    </row>
    <row r="14" spans="1:8" ht="12.75">
      <c r="A14" s="13"/>
      <c r="B14" s="10" t="s">
        <v>6</v>
      </c>
      <c r="C14" s="10"/>
      <c r="D14" s="10"/>
      <c r="E14" s="24">
        <f>206197*0+205884</f>
        <v>205884</v>
      </c>
      <c r="F14" s="21"/>
      <c r="G14" s="21">
        <v>201297</v>
      </c>
      <c r="H14" s="53"/>
    </row>
    <row r="15" spans="1:8" ht="12.75">
      <c r="A15" s="13"/>
      <c r="B15" s="13" t="s">
        <v>7</v>
      </c>
      <c r="C15" s="10"/>
      <c r="D15" s="10"/>
      <c r="E15" s="24">
        <f>201927-45</f>
        <v>201882</v>
      </c>
      <c r="F15" s="21"/>
      <c r="G15" s="21">
        <v>221529</v>
      </c>
      <c r="H15" s="53"/>
    </row>
    <row r="16" spans="1:8" ht="12.75">
      <c r="A16" s="13"/>
      <c r="B16" s="20" t="s">
        <v>63</v>
      </c>
      <c r="C16" s="10"/>
      <c r="D16" s="10"/>
      <c r="E16" s="24">
        <v>32258</v>
      </c>
      <c r="F16" s="21"/>
      <c r="G16" s="21">
        <v>31462</v>
      </c>
      <c r="H16" s="53"/>
    </row>
    <row r="17" spans="1:8" ht="12.75">
      <c r="A17" s="13"/>
      <c r="B17" s="20" t="s">
        <v>64</v>
      </c>
      <c r="C17" s="10"/>
      <c r="D17" s="10"/>
      <c r="E17" s="24">
        <v>284</v>
      </c>
      <c r="F17" s="21"/>
      <c r="G17" s="21">
        <v>252</v>
      </c>
      <c r="H17" s="53"/>
    </row>
    <row r="18" spans="1:8" ht="12.75">
      <c r="A18" s="13"/>
      <c r="B18" s="20" t="s">
        <v>85</v>
      </c>
      <c r="C18" s="10"/>
      <c r="D18" s="10"/>
      <c r="E18" s="24">
        <v>1819</v>
      </c>
      <c r="F18" s="21"/>
      <c r="G18" s="21">
        <v>1819</v>
      </c>
      <c r="H18" s="53"/>
    </row>
    <row r="19" spans="1:8" ht="3" customHeight="1">
      <c r="A19" s="13"/>
      <c r="B19" s="20"/>
      <c r="C19" s="10"/>
      <c r="D19" s="10"/>
      <c r="E19" s="54"/>
      <c r="F19" s="21"/>
      <c r="G19" s="22"/>
      <c r="H19" s="53"/>
    </row>
    <row r="20" spans="1:8" ht="12.75">
      <c r="A20" s="13"/>
      <c r="B20" s="20"/>
      <c r="C20" s="10"/>
      <c r="D20" s="10"/>
      <c r="E20" s="24">
        <f>SUM(E14:E19)</f>
        <v>442127</v>
      </c>
      <c r="F20" s="21"/>
      <c r="G20" s="21">
        <f>SUM(G14:G19)</f>
        <v>456359</v>
      </c>
      <c r="H20" s="53"/>
    </row>
    <row r="21" spans="1:8" ht="3.75" customHeight="1">
      <c r="A21" s="10"/>
      <c r="B21" s="10"/>
      <c r="C21" s="10"/>
      <c r="D21" s="10"/>
      <c r="E21" s="54"/>
      <c r="F21" s="21"/>
      <c r="G21" s="22"/>
      <c r="H21" s="53"/>
    </row>
    <row r="22" spans="1:8" ht="12.75">
      <c r="A22" s="10"/>
      <c r="B22" s="10"/>
      <c r="C22" s="10"/>
      <c r="D22" s="10"/>
      <c r="E22" s="24"/>
      <c r="F22" s="21"/>
      <c r="G22" s="21"/>
      <c r="H22" s="53"/>
    </row>
    <row r="23" spans="1:8" ht="12.75">
      <c r="A23" s="13"/>
      <c r="B23" s="3" t="s">
        <v>74</v>
      </c>
      <c r="C23" s="10"/>
      <c r="D23" s="10"/>
      <c r="E23" s="24"/>
      <c r="F23" s="21"/>
      <c r="G23" s="21"/>
      <c r="H23" s="53"/>
    </row>
    <row r="24" spans="1:8" ht="12.75">
      <c r="A24" s="10"/>
      <c r="B24" s="10"/>
      <c r="C24" s="10" t="s">
        <v>3</v>
      </c>
      <c r="D24" s="10"/>
      <c r="E24" s="24">
        <f>40507*0+40681</f>
        <v>40681</v>
      </c>
      <c r="F24" s="21"/>
      <c r="G24" s="21">
        <v>10377</v>
      </c>
      <c r="H24" s="53"/>
    </row>
    <row r="25" spans="1:8" ht="12.75">
      <c r="A25" s="10"/>
      <c r="B25" s="10"/>
      <c r="C25" s="10" t="s">
        <v>8</v>
      </c>
      <c r="D25" s="10"/>
      <c r="E25" s="24">
        <v>526</v>
      </c>
      <c r="F25" s="21"/>
      <c r="G25" s="21">
        <v>592</v>
      </c>
      <c r="H25" s="53"/>
    </row>
    <row r="26" spans="1:8" ht="12.75">
      <c r="A26" s="10"/>
      <c r="B26" s="10"/>
      <c r="C26" s="13" t="s">
        <v>9</v>
      </c>
      <c r="D26" s="10"/>
      <c r="E26" s="24">
        <f>48543</f>
        <v>48543</v>
      </c>
      <c r="F26" s="21"/>
      <c r="G26" s="21">
        <v>55880</v>
      </c>
      <c r="H26" s="53"/>
    </row>
    <row r="27" spans="1:8" ht="12.75">
      <c r="A27" s="10"/>
      <c r="B27" s="10"/>
      <c r="C27" s="13" t="s">
        <v>10</v>
      </c>
      <c r="D27" s="10"/>
      <c r="E27" s="24">
        <f>11092+2157-1</f>
        <v>13248</v>
      </c>
      <c r="F27" s="21"/>
      <c r="G27" s="21">
        <v>33089</v>
      </c>
      <c r="H27" s="53"/>
    </row>
    <row r="28" spans="1:8" ht="12.75">
      <c r="A28" s="10"/>
      <c r="B28" s="10"/>
      <c r="C28" s="13" t="s">
        <v>5</v>
      </c>
      <c r="D28" s="10"/>
      <c r="E28" s="24">
        <f>12361+19236</f>
        <v>31597</v>
      </c>
      <c r="F28" s="21"/>
      <c r="G28" s="21">
        <v>21404</v>
      </c>
      <c r="H28" s="53"/>
    </row>
    <row r="29" spans="1:8" ht="3.75" customHeight="1">
      <c r="A29" s="10"/>
      <c r="B29" s="10"/>
      <c r="C29" s="10"/>
      <c r="D29" s="10"/>
      <c r="E29" s="54"/>
      <c r="F29" s="21"/>
      <c r="G29" s="22"/>
      <c r="H29" s="53"/>
    </row>
    <row r="30" spans="1:8" ht="12.75">
      <c r="A30" s="10"/>
      <c r="B30" s="10"/>
      <c r="C30" s="10"/>
      <c r="D30" s="10"/>
      <c r="E30" s="24">
        <f>SUM(E24:E29)</f>
        <v>134595</v>
      </c>
      <c r="F30" s="21"/>
      <c r="G30" s="21">
        <f>SUM(G24:G29)</f>
        <v>121342</v>
      </c>
      <c r="H30" s="53"/>
    </row>
    <row r="31" spans="1:8" ht="3" customHeight="1">
      <c r="A31" s="10"/>
      <c r="B31" s="10"/>
      <c r="C31" s="10"/>
      <c r="D31" s="10"/>
      <c r="E31" s="54"/>
      <c r="F31" s="21"/>
      <c r="G31" s="22"/>
      <c r="H31" s="53"/>
    </row>
    <row r="32" spans="1:8" ht="12.75">
      <c r="A32" s="10"/>
      <c r="B32" s="10"/>
      <c r="C32" s="10"/>
      <c r="D32" s="10"/>
      <c r="E32" s="24"/>
      <c r="F32" s="21"/>
      <c r="G32" s="21"/>
      <c r="H32" s="53"/>
    </row>
    <row r="33" spans="1:8" ht="12.75">
      <c r="A33" s="13"/>
      <c r="B33" s="3" t="s">
        <v>75</v>
      </c>
      <c r="C33" s="10"/>
      <c r="D33" s="10"/>
      <c r="E33" s="24"/>
      <c r="F33" s="21"/>
      <c r="G33" s="21"/>
      <c r="H33" s="53"/>
    </row>
    <row r="34" spans="1:8" ht="12.75">
      <c r="A34" s="10"/>
      <c r="B34" s="10"/>
      <c r="C34" s="13" t="s">
        <v>13</v>
      </c>
      <c r="D34" s="10"/>
      <c r="E34" s="24">
        <f>11699+24578+3495</f>
        <v>39772</v>
      </c>
      <c r="F34" s="21"/>
      <c r="G34" s="21">
        <v>47610</v>
      </c>
      <c r="H34" s="53"/>
    </row>
    <row r="35" spans="1:10" ht="12.75">
      <c r="A35" s="10"/>
      <c r="B35" s="10"/>
      <c r="C35" s="13" t="s">
        <v>11</v>
      </c>
      <c r="D35" s="10"/>
      <c r="E35" s="24">
        <f>20698+2178</f>
        <v>22876</v>
      </c>
      <c r="F35" s="21"/>
      <c r="G35" s="21">
        <v>26570</v>
      </c>
      <c r="H35" s="53"/>
      <c r="J35" s="53"/>
    </row>
    <row r="36" spans="1:8" ht="12.75">
      <c r="A36" s="10"/>
      <c r="B36" s="10"/>
      <c r="C36" s="13" t="s">
        <v>12</v>
      </c>
      <c r="D36" s="10"/>
      <c r="E36" s="24">
        <f>28938*0+(31511+12)*0+31385</f>
        <v>31385</v>
      </c>
      <c r="F36" s="21"/>
      <c r="G36" s="21">
        <v>26304</v>
      </c>
      <c r="H36" s="53"/>
    </row>
    <row r="37" spans="1:8" ht="12.75">
      <c r="A37" s="10"/>
      <c r="B37" s="10"/>
      <c r="C37" s="20" t="s">
        <v>65</v>
      </c>
      <c r="D37" s="10"/>
      <c r="E37" s="24">
        <f>747*0+1090</f>
        <v>1090</v>
      </c>
      <c r="F37" s="21"/>
      <c r="G37" s="21">
        <v>1169</v>
      </c>
      <c r="H37" s="53"/>
    </row>
    <row r="38" spans="1:8" ht="3.75" customHeight="1">
      <c r="A38" s="10"/>
      <c r="B38" s="10"/>
      <c r="C38" s="10"/>
      <c r="D38" s="10"/>
      <c r="E38" s="54"/>
      <c r="F38" s="21"/>
      <c r="G38" s="22"/>
      <c r="H38" s="53"/>
    </row>
    <row r="39" spans="1:8" ht="12.75">
      <c r="A39" s="10"/>
      <c r="B39" s="10"/>
      <c r="C39" s="10"/>
      <c r="D39" s="10"/>
      <c r="E39" s="24">
        <f>SUM(E34:E38)</f>
        <v>95123</v>
      </c>
      <c r="F39" s="21"/>
      <c r="G39" s="21">
        <f>SUM(G34:G38)</f>
        <v>101653</v>
      </c>
      <c r="H39" s="53"/>
    </row>
    <row r="40" spans="1:8" ht="3" customHeight="1">
      <c r="A40" s="10"/>
      <c r="B40" s="10"/>
      <c r="C40" s="10"/>
      <c r="D40" s="10"/>
      <c r="E40" s="54"/>
      <c r="F40" s="21"/>
      <c r="G40" s="22"/>
      <c r="H40" s="53"/>
    </row>
    <row r="41" spans="1:8" ht="12.75">
      <c r="A41" s="10"/>
      <c r="B41" s="10"/>
      <c r="C41" s="10"/>
      <c r="D41" s="10"/>
      <c r="E41" s="24"/>
      <c r="F41" s="21"/>
      <c r="G41" s="21"/>
      <c r="H41" s="53"/>
    </row>
    <row r="42" spans="1:8" ht="12.75">
      <c r="A42" s="13"/>
      <c r="B42" s="38" t="s">
        <v>93</v>
      </c>
      <c r="C42" s="10"/>
      <c r="D42" s="10"/>
      <c r="E42" s="24">
        <f>+E30-E39</f>
        <v>39472</v>
      </c>
      <c r="F42" s="21"/>
      <c r="G42" s="21">
        <f>+G30-G39</f>
        <v>19689</v>
      </c>
      <c r="H42" s="53"/>
    </row>
    <row r="43" spans="1:8" ht="3.75" customHeight="1">
      <c r="A43" s="13"/>
      <c r="B43" s="13"/>
      <c r="C43" s="10"/>
      <c r="D43" s="10"/>
      <c r="E43" s="54"/>
      <c r="F43" s="21"/>
      <c r="G43" s="22"/>
      <c r="H43" s="53"/>
    </row>
    <row r="44" spans="1:8" ht="12.75">
      <c r="A44" s="13"/>
      <c r="B44" s="10"/>
      <c r="C44" s="10"/>
      <c r="D44" s="10"/>
      <c r="E44" s="24">
        <f>SUM(E14:E18)+E42</f>
        <v>481599</v>
      </c>
      <c r="F44" s="21"/>
      <c r="G44" s="21">
        <f>SUM(G14:G18)+G42</f>
        <v>476048</v>
      </c>
      <c r="H44" s="53"/>
    </row>
    <row r="45" spans="1:8" ht="3" customHeight="1" thickBot="1">
      <c r="A45" s="13"/>
      <c r="B45" s="10"/>
      <c r="C45" s="10"/>
      <c r="D45" s="10"/>
      <c r="E45" s="98"/>
      <c r="F45" s="21"/>
      <c r="G45" s="99"/>
      <c r="H45" s="53"/>
    </row>
    <row r="46" spans="1:8" ht="13.5" thickTop="1">
      <c r="A46" s="10"/>
      <c r="B46" s="3" t="s">
        <v>76</v>
      </c>
      <c r="C46" s="10"/>
      <c r="D46" s="10"/>
      <c r="E46" s="24"/>
      <c r="F46" s="21"/>
      <c r="G46" s="21"/>
      <c r="H46" s="53"/>
    </row>
    <row r="47" spans="1:8" ht="12.75">
      <c r="A47" s="10"/>
      <c r="B47" s="13" t="s">
        <v>14</v>
      </c>
      <c r="C47" s="10"/>
      <c r="D47" s="10"/>
      <c r="E47" s="24">
        <v>103552</v>
      </c>
      <c r="F47" s="21"/>
      <c r="G47" s="21">
        <v>103552</v>
      </c>
      <c r="H47" s="53"/>
    </row>
    <row r="48" spans="1:8" ht="12.75">
      <c r="A48" s="10"/>
      <c r="B48" s="10" t="s">
        <v>2</v>
      </c>
      <c r="C48" s="10"/>
      <c r="D48" s="10"/>
      <c r="E48" s="24">
        <f>SUM(Equity!D31:G32)</f>
        <v>197881</v>
      </c>
      <c r="F48" s="21"/>
      <c r="G48" s="21">
        <v>194368</v>
      </c>
      <c r="H48" s="53"/>
    </row>
    <row r="49" spans="1:8" ht="3" customHeight="1">
      <c r="A49" s="10"/>
      <c r="B49" s="10"/>
      <c r="C49" s="10"/>
      <c r="D49" s="10"/>
      <c r="E49" s="54"/>
      <c r="F49" s="21"/>
      <c r="G49" s="22"/>
      <c r="H49" s="53"/>
    </row>
    <row r="50" spans="1:8" ht="12.75">
      <c r="A50" s="10"/>
      <c r="B50" s="13" t="s">
        <v>66</v>
      </c>
      <c r="C50" s="10"/>
      <c r="D50" s="10"/>
      <c r="E50" s="24">
        <f>SUM(E47:E49)</f>
        <v>301433</v>
      </c>
      <c r="F50" s="21"/>
      <c r="G50" s="21">
        <f>SUM(G47:G49)</f>
        <v>297920</v>
      </c>
      <c r="H50" s="53"/>
    </row>
    <row r="51" spans="1:8" ht="12.75">
      <c r="A51" s="13"/>
      <c r="B51" s="13" t="s">
        <v>15</v>
      </c>
      <c r="C51" s="10"/>
      <c r="D51" s="10"/>
      <c r="E51" s="24">
        <v>3785</v>
      </c>
      <c r="F51" s="21"/>
      <c r="G51" s="21">
        <v>3713</v>
      </c>
      <c r="H51" s="53"/>
    </row>
    <row r="52" spans="1:8" ht="3" customHeight="1">
      <c r="A52" s="13"/>
      <c r="B52" s="13"/>
      <c r="C52" s="10"/>
      <c r="D52" s="10"/>
      <c r="E52" s="54"/>
      <c r="F52" s="21"/>
      <c r="G52" s="22"/>
      <c r="H52" s="53"/>
    </row>
    <row r="53" spans="1:8" ht="12.75">
      <c r="A53" s="13"/>
      <c r="B53" s="13"/>
      <c r="C53" s="10"/>
      <c r="D53" s="10"/>
      <c r="E53" s="24">
        <f>SUM(E50:E52)</f>
        <v>305218</v>
      </c>
      <c r="F53" s="21"/>
      <c r="G53" s="21">
        <f>SUM(G50:G52)</f>
        <v>301633</v>
      </c>
      <c r="H53" s="53"/>
    </row>
    <row r="54" spans="1:8" ht="3.75" customHeight="1">
      <c r="A54" s="13"/>
      <c r="B54" s="13"/>
      <c r="C54" s="10"/>
      <c r="D54" s="10"/>
      <c r="E54" s="54"/>
      <c r="F54" s="21"/>
      <c r="G54" s="22"/>
      <c r="H54" s="53"/>
    </row>
    <row r="55" spans="1:8" ht="12.75">
      <c r="A55" s="13"/>
      <c r="B55" s="13"/>
      <c r="C55" s="10"/>
      <c r="D55" s="10"/>
      <c r="E55" s="24"/>
      <c r="F55" s="21"/>
      <c r="G55" s="21"/>
      <c r="H55" s="53"/>
    </row>
    <row r="56" spans="1:8" ht="12.75">
      <c r="A56" s="13"/>
      <c r="B56" s="13" t="s">
        <v>71</v>
      </c>
      <c r="C56" s="10"/>
      <c r="D56" s="10"/>
      <c r="E56" s="24">
        <v>4401</v>
      </c>
      <c r="F56" s="21"/>
      <c r="G56" s="21">
        <v>4401</v>
      </c>
      <c r="H56" s="53"/>
    </row>
    <row r="57" spans="1:8" ht="12.75">
      <c r="A57" s="13"/>
      <c r="B57" s="20" t="s">
        <v>67</v>
      </c>
      <c r="C57" s="10"/>
      <c r="D57" s="10"/>
      <c r="E57" s="24">
        <v>46282</v>
      </c>
      <c r="F57" s="21"/>
      <c r="G57" s="21">
        <v>43953</v>
      </c>
      <c r="H57" s="53"/>
    </row>
    <row r="58" spans="1:8" ht="12.75">
      <c r="A58" s="13"/>
      <c r="B58" s="13" t="s">
        <v>81</v>
      </c>
      <c r="C58" s="10"/>
      <c r="D58" s="10"/>
      <c r="E58" s="24">
        <v>124442</v>
      </c>
      <c r="F58" s="21"/>
      <c r="G58" s="21">
        <v>124818</v>
      </c>
      <c r="H58" s="53"/>
    </row>
    <row r="59" spans="1:8" ht="12.75">
      <c r="A59" s="13"/>
      <c r="B59" s="13" t="s">
        <v>68</v>
      </c>
      <c r="C59" s="10"/>
      <c r="D59" s="10"/>
      <c r="E59" s="24">
        <v>1256</v>
      </c>
      <c r="F59" s="21"/>
      <c r="G59" s="21">
        <v>1243</v>
      </c>
      <c r="H59" s="53"/>
    </row>
    <row r="60" spans="1:8" ht="2.25" customHeight="1">
      <c r="A60" s="10"/>
      <c r="B60" s="10"/>
      <c r="C60" s="10"/>
      <c r="D60" s="10"/>
      <c r="E60" s="54"/>
      <c r="F60" s="21"/>
      <c r="G60" s="22"/>
      <c r="H60" s="53"/>
    </row>
    <row r="61" spans="1:8" ht="12.75">
      <c r="A61" s="10"/>
      <c r="B61" s="20" t="s">
        <v>72</v>
      </c>
      <c r="C61" s="10"/>
      <c r="D61" s="10"/>
      <c r="E61" s="24">
        <f>SUM(E56:E60)</f>
        <v>176381</v>
      </c>
      <c r="F61" s="21"/>
      <c r="G61" s="21">
        <f>SUM(G56:G60)</f>
        <v>174415</v>
      </c>
      <c r="H61" s="53"/>
    </row>
    <row r="62" spans="1:8" ht="3" customHeight="1">
      <c r="A62" s="10"/>
      <c r="B62" s="10"/>
      <c r="C62" s="10"/>
      <c r="D62" s="10"/>
      <c r="E62" s="54"/>
      <c r="F62" s="21"/>
      <c r="G62" s="22"/>
      <c r="H62" s="53"/>
    </row>
    <row r="63" spans="1:8" ht="12.75">
      <c r="A63" s="10"/>
      <c r="B63" s="10"/>
      <c r="C63" s="10"/>
      <c r="D63" s="10"/>
      <c r="E63" s="24"/>
      <c r="F63" s="21"/>
      <c r="G63" s="21"/>
      <c r="H63" s="53"/>
    </row>
    <row r="64" spans="1:8" ht="12.75">
      <c r="A64" s="10"/>
      <c r="B64" s="10"/>
      <c r="C64" s="10"/>
      <c r="D64" s="10"/>
      <c r="E64" s="24">
        <f>+E53+E61</f>
        <v>481599</v>
      </c>
      <c r="F64" s="21"/>
      <c r="G64" s="21">
        <f>+G53+G61</f>
        <v>476048</v>
      </c>
      <c r="H64" s="53"/>
    </row>
    <row r="65" spans="1:8" ht="4.5" customHeight="1" thickBot="1">
      <c r="A65" s="10"/>
      <c r="B65" s="10"/>
      <c r="C65" s="10"/>
      <c r="D65" s="10"/>
      <c r="E65" s="98"/>
      <c r="F65" s="21"/>
      <c r="G65" s="99"/>
      <c r="H65" s="53"/>
    </row>
    <row r="66" spans="1:8" ht="13.5" thickTop="1">
      <c r="A66" s="10"/>
      <c r="B66" s="10"/>
      <c r="C66" s="10"/>
      <c r="D66" s="10"/>
      <c r="E66" s="24"/>
      <c r="F66" s="21"/>
      <c r="G66" s="21"/>
      <c r="H66" s="53"/>
    </row>
    <row r="67" spans="1:11" ht="12.75">
      <c r="A67" s="10"/>
      <c r="B67" s="13" t="s">
        <v>62</v>
      </c>
      <c r="C67" s="10"/>
      <c r="D67" s="10"/>
      <c r="E67" s="78">
        <f>+E50/E47</f>
        <v>2.9109336372064276</v>
      </c>
      <c r="F67" s="14"/>
      <c r="G67" s="79">
        <f>+G50/G47</f>
        <v>2.877008652657602</v>
      </c>
      <c r="H67" s="2"/>
      <c r="J67" s="102"/>
      <c r="K67" s="102"/>
    </row>
    <row r="68" spans="1:8" ht="3" customHeight="1" thickBot="1">
      <c r="A68" s="10"/>
      <c r="B68" s="10"/>
      <c r="C68" s="10"/>
      <c r="D68" s="10"/>
      <c r="E68" s="6"/>
      <c r="F68" s="14"/>
      <c r="G68" s="15"/>
      <c r="H68" s="2"/>
    </row>
    <row r="69" spans="1:8" ht="13.5" thickTop="1">
      <c r="A69" s="10"/>
      <c r="B69" s="10"/>
      <c r="C69" s="10"/>
      <c r="D69" s="10"/>
      <c r="E69" s="5"/>
      <c r="F69" s="14"/>
      <c r="G69" s="14"/>
      <c r="H69" s="2"/>
    </row>
    <row r="70" spans="1:8" ht="12.75">
      <c r="A70" s="10"/>
      <c r="B70" s="10"/>
      <c r="C70" s="10"/>
      <c r="D70" s="10"/>
      <c r="E70" s="5"/>
      <c r="F70" s="14"/>
      <c r="G70" s="14"/>
      <c r="H70" s="2"/>
    </row>
    <row r="71" spans="1:7" ht="30" customHeight="1">
      <c r="A71" s="13"/>
      <c r="B71" s="104" t="s">
        <v>91</v>
      </c>
      <c r="C71" s="105"/>
      <c r="D71" s="105"/>
      <c r="E71" s="105"/>
      <c r="F71" s="105"/>
      <c r="G71" s="105"/>
    </row>
    <row r="72" spans="1:7" ht="12.75">
      <c r="A72" s="10"/>
      <c r="B72" s="10"/>
      <c r="C72" s="10"/>
      <c r="D72" s="10"/>
      <c r="E72" s="41"/>
      <c r="F72" s="42"/>
      <c r="G72" s="42"/>
    </row>
    <row r="73" spans="1:7" ht="12.75">
      <c r="A73" s="10"/>
      <c r="B73" s="10"/>
      <c r="C73" s="10"/>
      <c r="D73" s="10"/>
      <c r="E73" s="41"/>
      <c r="F73" s="42"/>
      <c r="G73" s="42"/>
    </row>
    <row r="74" ht="12.75">
      <c r="A74" s="10"/>
    </row>
    <row r="75" spans="1:5" ht="12.75">
      <c r="A75" s="10"/>
      <c r="E75" s="5"/>
    </row>
    <row r="76" spans="1:7" ht="12.75">
      <c r="A76" s="10"/>
      <c r="B76" s="10"/>
      <c r="C76" s="10"/>
      <c r="D76" s="10"/>
      <c r="E76" s="5"/>
      <c r="F76" s="14"/>
      <c r="G76" s="14"/>
    </row>
    <row r="77" spans="1:7" ht="12.75">
      <c r="A77" s="10"/>
      <c r="B77" s="10"/>
      <c r="C77" s="10"/>
      <c r="D77" s="10"/>
      <c r="E77" s="5"/>
      <c r="F77" s="14"/>
      <c r="G77" s="14"/>
    </row>
    <row r="78" spans="1:7" ht="12.75">
      <c r="A78" s="10"/>
      <c r="B78" s="10"/>
      <c r="C78" s="10"/>
      <c r="D78" s="10"/>
      <c r="E78" s="5"/>
      <c r="F78" s="14"/>
      <c r="G78" s="14"/>
    </row>
    <row r="79" spans="1:7" ht="12.75">
      <c r="A79" s="10"/>
      <c r="B79" s="10"/>
      <c r="C79" s="10"/>
      <c r="D79" s="10"/>
      <c r="E79" s="5"/>
      <c r="F79" s="14"/>
      <c r="G79" s="14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1:7" ht="12.75">
      <c r="A82" s="10"/>
      <c r="B82" s="10"/>
      <c r="C82" s="10"/>
      <c r="D82" s="10"/>
      <c r="E82" s="5"/>
      <c r="F82" s="14"/>
      <c r="G82" s="14"/>
    </row>
    <row r="83" spans="5:7" ht="12.75">
      <c r="E83" s="5"/>
      <c r="F83" s="2"/>
      <c r="G83" s="14"/>
    </row>
    <row r="84" spans="5:7" ht="12.75">
      <c r="E84" s="5"/>
      <c r="F84" s="2"/>
      <c r="G84" s="14"/>
    </row>
    <row r="85" spans="5:7" ht="12.75">
      <c r="E85" s="5"/>
      <c r="F85" s="2"/>
      <c r="G85" s="14"/>
    </row>
    <row r="86" spans="5:7" ht="12.75">
      <c r="E86" s="5"/>
      <c r="F86" s="2"/>
      <c r="G86" s="14"/>
    </row>
    <row r="87" spans="5:7" ht="12.75">
      <c r="E87" s="5"/>
      <c r="F87" s="2"/>
      <c r="G87" s="14"/>
    </row>
    <row r="88" spans="5:7" ht="12.75">
      <c r="E88" s="5"/>
      <c r="F88" s="2"/>
      <c r="G88" s="14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  <row r="157" spans="5:7" ht="12.75">
      <c r="E157" s="5"/>
      <c r="F157" s="2"/>
      <c r="G157" s="2"/>
    </row>
  </sheetData>
  <mergeCells count="1">
    <mergeCell ref="B71:G71"/>
  </mergeCells>
  <printOptions/>
  <pageMargins left="0.75" right="0.61" top="0.4" bottom="0.43" header="0.31" footer="0.28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165" max="255" man="1"/>
    <brk id="1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workbookViewId="0" topLeftCell="A1">
      <selection activeCell="I23" sqref="I23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57421875" style="10" customWidth="1"/>
    <col min="6" max="6" width="9.28125" style="3" customWidth="1"/>
    <col min="7" max="7" width="11.421875" style="10" customWidth="1"/>
    <col min="8" max="8" width="3.140625" style="10" customWidth="1"/>
    <col min="9" max="16384" width="9.140625" style="10" customWidth="1"/>
  </cols>
  <sheetData>
    <row r="1" ht="15.75" customHeight="1">
      <c r="A1" s="3" t="s">
        <v>4</v>
      </c>
    </row>
    <row r="2" ht="12.75">
      <c r="A2" s="13" t="s">
        <v>88</v>
      </c>
    </row>
    <row r="4" ht="12.75">
      <c r="A4" s="13" t="s">
        <v>89</v>
      </c>
    </row>
    <row r="5" ht="12.75">
      <c r="B5" s="13"/>
    </row>
    <row r="6" spans="1:8" ht="12.75">
      <c r="A6" s="38" t="s">
        <v>59</v>
      </c>
      <c r="F6" s="8"/>
      <c r="G6" s="9"/>
      <c r="H6" s="9"/>
    </row>
    <row r="7" spans="1:8" ht="12.75">
      <c r="A7" s="38" t="s">
        <v>97</v>
      </c>
      <c r="F7" s="8"/>
      <c r="G7" s="9"/>
      <c r="H7" s="9"/>
    </row>
    <row r="8" spans="6:8" ht="12.75">
      <c r="F8" s="8"/>
      <c r="G8" s="9"/>
      <c r="H8" s="9"/>
    </row>
    <row r="9" spans="1:8" ht="4.5" customHeight="1">
      <c r="A9" s="17"/>
      <c r="B9" s="17"/>
      <c r="C9" s="70"/>
      <c r="D9" s="17"/>
      <c r="E9" s="17"/>
      <c r="F9" s="28"/>
      <c r="G9" s="19"/>
      <c r="H9" s="9"/>
    </row>
    <row r="10" spans="3:8" ht="12.75">
      <c r="C10" s="109" t="s">
        <v>79</v>
      </c>
      <c r="D10" s="110"/>
      <c r="F10" s="106" t="s">
        <v>79</v>
      </c>
      <c r="G10" s="107"/>
      <c r="H10" s="9"/>
    </row>
    <row r="11" spans="3:8" ht="12.75">
      <c r="C11" s="108" t="s">
        <v>98</v>
      </c>
      <c r="D11" s="108"/>
      <c r="F11" s="108" t="s">
        <v>98</v>
      </c>
      <c r="G11" s="108"/>
      <c r="H11" s="9"/>
    </row>
    <row r="12" spans="3:8" ht="12.75">
      <c r="C12" s="74" t="s">
        <v>99</v>
      </c>
      <c r="D12" s="25" t="s">
        <v>69</v>
      </c>
      <c r="E12" s="25"/>
      <c r="F12" s="74" t="s">
        <v>99</v>
      </c>
      <c r="G12" s="25" t="s">
        <v>69</v>
      </c>
      <c r="H12" s="9"/>
    </row>
    <row r="13" spans="3:8" ht="12.75">
      <c r="C13" s="74" t="s">
        <v>0</v>
      </c>
      <c r="D13" s="25" t="s">
        <v>0</v>
      </c>
      <c r="E13" s="25"/>
      <c r="F13" s="74" t="s">
        <v>0</v>
      </c>
      <c r="G13" s="25" t="s">
        <v>0</v>
      </c>
      <c r="H13" s="9"/>
    </row>
    <row r="14" spans="1:8" ht="6" customHeight="1" thickBot="1">
      <c r="A14" s="29"/>
      <c r="B14" s="29"/>
      <c r="C14" s="43"/>
      <c r="D14" s="29"/>
      <c r="E14" s="29"/>
      <c r="F14" s="30"/>
      <c r="G14" s="31"/>
      <c r="H14" s="9"/>
    </row>
    <row r="15" spans="3:8" ht="12.75">
      <c r="C15" s="44"/>
      <c r="D15" s="81"/>
      <c r="E15" s="81"/>
      <c r="F15" s="82"/>
      <c r="G15" s="9"/>
      <c r="H15" s="9"/>
    </row>
    <row r="16" spans="2:8" ht="12.75">
      <c r="B16" s="32" t="s">
        <v>52</v>
      </c>
      <c r="C16" s="83">
        <f>+F16</f>
        <v>45795</v>
      </c>
      <c r="D16" s="84">
        <f>+G16</f>
        <v>46895</v>
      </c>
      <c r="E16" s="84"/>
      <c r="F16" s="83">
        <v>45795</v>
      </c>
      <c r="G16" s="84">
        <v>46895</v>
      </c>
      <c r="H16" s="8"/>
    </row>
    <row r="17" spans="1:8" ht="5.25" customHeight="1" thickBot="1">
      <c r="A17" s="29"/>
      <c r="B17" s="75"/>
      <c r="C17" s="85"/>
      <c r="D17" s="86"/>
      <c r="E17" s="86"/>
      <c r="F17" s="85"/>
      <c r="G17" s="86"/>
      <c r="H17" s="8"/>
    </row>
    <row r="18" spans="2:8" ht="12.75">
      <c r="B18" s="32"/>
      <c r="C18" s="83"/>
      <c r="D18" s="84"/>
      <c r="E18" s="84"/>
      <c r="F18" s="83"/>
      <c r="G18" s="84"/>
      <c r="H18" s="8"/>
    </row>
    <row r="19" spans="2:8" ht="12.75">
      <c r="B19" s="32" t="s">
        <v>51</v>
      </c>
      <c r="C19" s="83">
        <f>+F19</f>
        <v>4799</v>
      </c>
      <c r="D19" s="84">
        <f>+G19</f>
        <v>4073</v>
      </c>
      <c r="E19" s="84"/>
      <c r="F19" s="83">
        <f>4844-45</f>
        <v>4799</v>
      </c>
      <c r="G19" s="84">
        <v>4073</v>
      </c>
      <c r="H19" s="8"/>
    </row>
    <row r="20" spans="2:8" ht="12.75">
      <c r="B20" s="32"/>
      <c r="C20" s="83"/>
      <c r="D20" s="84"/>
      <c r="E20" s="84"/>
      <c r="F20" s="83"/>
      <c r="G20" s="84"/>
      <c r="H20" s="8"/>
    </row>
    <row r="21" spans="2:8" ht="12.75">
      <c r="B21" s="33" t="s">
        <v>53</v>
      </c>
      <c r="C21" s="83">
        <f aca="true" t="shared" si="0" ref="C21:D23">+F21</f>
        <v>-744</v>
      </c>
      <c r="D21" s="84">
        <f t="shared" si="0"/>
        <v>-600</v>
      </c>
      <c r="E21" s="84"/>
      <c r="F21" s="83">
        <v>-744</v>
      </c>
      <c r="G21" s="84">
        <v>-600</v>
      </c>
      <c r="H21" s="8"/>
    </row>
    <row r="22" spans="2:8" ht="12.75">
      <c r="B22" s="32" t="s">
        <v>34</v>
      </c>
      <c r="C22" s="83">
        <f t="shared" si="0"/>
        <v>76</v>
      </c>
      <c r="D22" s="84">
        <f t="shared" si="0"/>
        <v>203</v>
      </c>
      <c r="E22" s="84"/>
      <c r="F22" s="83">
        <v>76</v>
      </c>
      <c r="G22" s="84">
        <v>203</v>
      </c>
      <c r="H22" s="8"/>
    </row>
    <row r="23" spans="2:8" ht="12.75">
      <c r="B23" s="33" t="s">
        <v>82</v>
      </c>
      <c r="C23" s="83">
        <f t="shared" si="0"/>
        <v>1112</v>
      </c>
      <c r="D23" s="84">
        <f t="shared" si="0"/>
        <v>-654</v>
      </c>
      <c r="E23" s="84"/>
      <c r="F23" s="83">
        <v>1112</v>
      </c>
      <c r="G23" s="84">
        <v>-654</v>
      </c>
      <c r="H23" s="8"/>
    </row>
    <row r="24" spans="1:8" ht="4.5" customHeight="1">
      <c r="A24" s="76"/>
      <c r="B24" s="77"/>
      <c r="C24" s="87"/>
      <c r="D24" s="88"/>
      <c r="E24" s="88"/>
      <c r="F24" s="87"/>
      <c r="G24" s="88"/>
      <c r="H24" s="8"/>
    </row>
    <row r="25" spans="2:8" ht="12.75">
      <c r="B25" s="32" t="s">
        <v>54</v>
      </c>
      <c r="C25" s="83">
        <f>SUM(C19:C24)</f>
        <v>5243</v>
      </c>
      <c r="D25" s="21">
        <f>SUM(D19:D24)</f>
        <v>3022</v>
      </c>
      <c r="E25" s="84"/>
      <c r="F25" s="83">
        <f>SUM(F19:F24)</f>
        <v>5243</v>
      </c>
      <c r="G25" s="84">
        <v>3022</v>
      </c>
      <c r="H25" s="8"/>
    </row>
    <row r="26" spans="2:8" ht="12.75">
      <c r="B26" s="32" t="s">
        <v>55</v>
      </c>
      <c r="C26" s="83">
        <f>+F26</f>
        <v>-1658</v>
      </c>
      <c r="D26" s="84">
        <f>+G26</f>
        <v>-1759</v>
      </c>
      <c r="E26" s="84"/>
      <c r="F26" s="83">
        <f>-1315*0-1658</f>
        <v>-1658</v>
      </c>
      <c r="G26" s="84">
        <v>-1759</v>
      </c>
      <c r="H26" s="8"/>
    </row>
    <row r="27" spans="1:8" ht="3.75" customHeight="1">
      <c r="A27" s="54"/>
      <c r="B27" s="54"/>
      <c r="C27" s="87"/>
      <c r="D27" s="88"/>
      <c r="E27" s="88"/>
      <c r="F27" s="88"/>
      <c r="G27" s="88"/>
      <c r="H27" s="8"/>
    </row>
    <row r="28" spans="2:8" ht="12.75">
      <c r="B28" s="32" t="s">
        <v>56</v>
      </c>
      <c r="C28" s="83">
        <f>SUM(C25:C27)</f>
        <v>3585</v>
      </c>
      <c r="D28" s="21">
        <f>SUM(D25:D27)</f>
        <v>1263</v>
      </c>
      <c r="E28" s="84"/>
      <c r="F28" s="83">
        <f>SUM(F25:F27)</f>
        <v>3585</v>
      </c>
      <c r="G28" s="84">
        <v>1263</v>
      </c>
      <c r="H28" s="8"/>
    </row>
    <row r="29" spans="2:8" ht="12.75">
      <c r="B29" s="32" t="s">
        <v>57</v>
      </c>
      <c r="C29" s="83">
        <f>+F29</f>
        <v>-72</v>
      </c>
      <c r="D29" s="84">
        <f>+G29</f>
        <v>-36</v>
      </c>
      <c r="E29" s="84"/>
      <c r="F29" s="83">
        <v>-72</v>
      </c>
      <c r="G29" s="84">
        <v>-36</v>
      </c>
      <c r="H29" s="8"/>
    </row>
    <row r="30" spans="1:8" ht="2.25" customHeight="1">
      <c r="A30" s="54"/>
      <c r="B30" s="54"/>
      <c r="C30" s="87"/>
      <c r="D30" s="88"/>
      <c r="E30" s="88"/>
      <c r="F30" s="88"/>
      <c r="G30" s="88"/>
      <c r="H30" s="8"/>
    </row>
    <row r="31" spans="2:8" ht="12.75">
      <c r="B31" s="26" t="s">
        <v>32</v>
      </c>
      <c r="C31" s="83">
        <f>SUM(C28:C30)</f>
        <v>3513</v>
      </c>
      <c r="D31" s="21">
        <f>SUM(D28:D30)</f>
        <v>1227</v>
      </c>
      <c r="E31" s="84"/>
      <c r="F31" s="83">
        <f>SUM(F28:F30)</f>
        <v>3513</v>
      </c>
      <c r="G31" s="84">
        <v>1227</v>
      </c>
      <c r="H31" s="8"/>
    </row>
    <row r="32" spans="1:8" ht="4.5" customHeight="1" thickBot="1">
      <c r="A32" s="55"/>
      <c r="B32" s="55"/>
      <c r="C32" s="85"/>
      <c r="D32" s="86"/>
      <c r="E32" s="86"/>
      <c r="F32" s="86"/>
      <c r="G32" s="86"/>
      <c r="H32" s="8"/>
    </row>
    <row r="33" spans="3:8" ht="12.75">
      <c r="C33" s="83"/>
      <c r="D33" s="84"/>
      <c r="E33" s="84"/>
      <c r="F33" s="89"/>
      <c r="G33" s="100"/>
      <c r="H33" s="8"/>
    </row>
    <row r="34" spans="2:8" ht="12.75">
      <c r="B34" s="10" t="s">
        <v>17</v>
      </c>
      <c r="C34" s="92">
        <f>+$C$31/(103552)*100</f>
        <v>3.3924984548825714</v>
      </c>
      <c r="D34" s="91">
        <f>G34</f>
        <v>1.2090456717741538</v>
      </c>
      <c r="E34" s="91"/>
      <c r="F34" s="92">
        <f>+$F$31/(103552)*100</f>
        <v>3.3924984548825714</v>
      </c>
      <c r="G34" s="101">
        <v>1.2090456717741538</v>
      </c>
      <c r="H34" s="8"/>
    </row>
    <row r="35" spans="1:8" ht="3.75" customHeight="1" thickBot="1">
      <c r="A35" s="72"/>
      <c r="B35" s="72"/>
      <c r="C35" s="93"/>
      <c r="D35" s="94"/>
      <c r="E35" s="94"/>
      <c r="F35" s="93"/>
      <c r="G35" s="94"/>
      <c r="H35" s="8"/>
    </row>
    <row r="36" spans="2:8" ht="18.75" customHeight="1">
      <c r="B36" s="10" t="s">
        <v>18</v>
      </c>
      <c r="C36" s="92" t="s">
        <v>87</v>
      </c>
      <c r="D36" s="91">
        <f>G36</f>
        <v>1.2</v>
      </c>
      <c r="E36" s="91"/>
      <c r="F36" s="92" t="s">
        <v>87</v>
      </c>
      <c r="G36" s="101">
        <v>1.2</v>
      </c>
      <c r="H36" s="8"/>
    </row>
    <row r="37" spans="1:8" ht="4.5" customHeight="1" thickBot="1">
      <c r="A37" s="72"/>
      <c r="B37" s="72"/>
      <c r="C37" s="93"/>
      <c r="D37" s="94"/>
      <c r="E37" s="94"/>
      <c r="F37" s="93"/>
      <c r="G37" s="94"/>
      <c r="H37" s="8"/>
    </row>
    <row r="38" spans="3:8" ht="12.75">
      <c r="C38" s="90"/>
      <c r="D38" s="91"/>
      <c r="E38" s="91"/>
      <c r="F38" s="92"/>
      <c r="G38" s="101"/>
      <c r="H38" s="8"/>
    </row>
    <row r="39" spans="3:8" ht="12.75">
      <c r="C39" s="71"/>
      <c r="D39" s="36"/>
      <c r="E39" s="36"/>
      <c r="F39" s="73"/>
      <c r="G39" s="37"/>
      <c r="H39" s="9"/>
    </row>
    <row r="40" spans="2:8" ht="28.5" customHeight="1">
      <c r="B40" s="104" t="s">
        <v>100</v>
      </c>
      <c r="C40" s="105"/>
      <c r="D40" s="105"/>
      <c r="E40" s="105"/>
      <c r="F40" s="105"/>
      <c r="G40" s="105"/>
      <c r="H40" s="27"/>
    </row>
    <row r="41" spans="3:8" ht="12.75" customHeight="1">
      <c r="C41" s="24"/>
      <c r="D41" s="21"/>
      <c r="E41" s="21"/>
      <c r="F41" s="34"/>
      <c r="G41" s="23"/>
      <c r="H41" s="9"/>
    </row>
    <row r="42" spans="3:8" ht="12.75">
      <c r="C42" s="24"/>
      <c r="D42" s="21"/>
      <c r="E42" s="21"/>
      <c r="F42" s="34"/>
      <c r="G42" s="23"/>
      <c r="H42" s="9"/>
    </row>
    <row r="43" spans="3:8" ht="12.75">
      <c r="C43" s="24"/>
      <c r="D43" s="21"/>
      <c r="E43" s="21"/>
      <c r="F43" s="34"/>
      <c r="G43" s="23"/>
      <c r="H43" s="9"/>
    </row>
    <row r="44" spans="3:8" ht="12.75">
      <c r="C44" s="24"/>
      <c r="D44" s="21"/>
      <c r="E44" s="21"/>
      <c r="F44" s="34"/>
      <c r="G44" s="23"/>
      <c r="H44" s="9"/>
    </row>
    <row r="45" spans="3:8" ht="12.75">
      <c r="C45" s="24"/>
      <c r="D45" s="21"/>
      <c r="E45" s="21"/>
      <c r="F45" s="34"/>
      <c r="G45" s="23"/>
      <c r="H45" s="9"/>
    </row>
    <row r="46" spans="3:8" ht="12.75">
      <c r="C46" s="24"/>
      <c r="D46" s="21"/>
      <c r="E46" s="21"/>
      <c r="F46" s="34"/>
      <c r="G46" s="23"/>
      <c r="H46" s="9"/>
    </row>
    <row r="47" spans="3:8" ht="12.75">
      <c r="C47" s="24"/>
      <c r="D47" s="21"/>
      <c r="E47" s="21"/>
      <c r="F47" s="34"/>
      <c r="G47" s="23"/>
      <c r="H47" s="9"/>
    </row>
    <row r="48" spans="3:8" ht="12.75">
      <c r="C48" s="24"/>
      <c r="D48" s="21"/>
      <c r="E48" s="21"/>
      <c r="F48" s="34"/>
      <c r="G48" s="23"/>
      <c r="H48" s="9"/>
    </row>
    <row r="49" spans="3:8" ht="12.75">
      <c r="C49" s="24"/>
      <c r="D49" s="21"/>
      <c r="E49" s="21"/>
      <c r="F49" s="34"/>
      <c r="G49" s="23"/>
      <c r="H49" s="9"/>
    </row>
    <row r="50" spans="3:8" ht="12.75">
      <c r="C50" s="24"/>
      <c r="D50" s="21"/>
      <c r="E50" s="21"/>
      <c r="F50" s="34"/>
      <c r="G50" s="23"/>
      <c r="H50" s="9"/>
    </row>
    <row r="51" spans="3:8" ht="12.75">
      <c r="C51" s="24"/>
      <c r="D51" s="21"/>
      <c r="E51" s="21"/>
      <c r="F51" s="34"/>
      <c r="G51" s="23"/>
      <c r="H51" s="9"/>
    </row>
    <row r="52" spans="3:8" ht="12.75">
      <c r="C52" s="24"/>
      <c r="D52" s="21"/>
      <c r="E52" s="21"/>
      <c r="F52" s="34"/>
      <c r="G52" s="23"/>
      <c r="H52" s="9"/>
    </row>
    <row r="53" spans="3:8" ht="12.75">
      <c r="C53" s="24"/>
      <c r="D53" s="21"/>
      <c r="E53" s="21"/>
      <c r="F53" s="34"/>
      <c r="G53" s="23"/>
      <c r="H53" s="9"/>
    </row>
    <row r="54" spans="3:8" ht="12.75">
      <c r="C54" s="24"/>
      <c r="D54" s="21"/>
      <c r="E54" s="21"/>
      <c r="F54" s="34"/>
      <c r="G54" s="23"/>
      <c r="H54" s="9"/>
    </row>
    <row r="55" spans="3:8" ht="12.75">
      <c r="C55" s="24"/>
      <c r="D55" s="21"/>
      <c r="E55" s="21"/>
      <c r="F55" s="34"/>
      <c r="G55" s="23"/>
      <c r="H55" s="9"/>
    </row>
    <row r="56" spans="3:8" ht="12.75">
      <c r="C56" s="24"/>
      <c r="D56" s="21"/>
      <c r="E56" s="21"/>
      <c r="F56" s="34"/>
      <c r="G56" s="23"/>
      <c r="H56" s="9"/>
    </row>
    <row r="57" spans="3:8" ht="12.75">
      <c r="C57" s="24"/>
      <c r="D57" s="21"/>
      <c r="E57" s="21"/>
      <c r="F57" s="34"/>
      <c r="G57" s="23"/>
      <c r="H57" s="9"/>
    </row>
    <row r="58" spans="3:8" ht="12.75">
      <c r="C58" s="24"/>
      <c r="D58" s="21"/>
      <c r="E58" s="21"/>
      <c r="F58" s="34"/>
      <c r="G58" s="23"/>
      <c r="H58" s="9"/>
    </row>
    <row r="59" spans="3:8" ht="12.75">
      <c r="C59" s="24"/>
      <c r="D59" s="21"/>
      <c r="E59" s="21"/>
      <c r="F59" s="34"/>
      <c r="G59" s="23"/>
      <c r="H59" s="9"/>
    </row>
    <row r="60" spans="3:8" ht="12.75">
      <c r="C60" s="24"/>
      <c r="D60" s="21"/>
      <c r="E60" s="21"/>
      <c r="F60" s="34"/>
      <c r="G60" s="23"/>
      <c r="H60" s="9"/>
    </row>
    <row r="61" spans="3:8" ht="12.75">
      <c r="C61" s="24"/>
      <c r="D61" s="21"/>
      <c r="E61" s="21"/>
      <c r="F61" s="34"/>
      <c r="G61" s="23"/>
      <c r="H61" s="9"/>
    </row>
    <row r="62" spans="3:7" ht="12.75">
      <c r="C62" s="24"/>
      <c r="D62" s="21"/>
      <c r="E62" s="21"/>
      <c r="F62" s="24"/>
      <c r="G62" s="21"/>
    </row>
    <row r="63" spans="3:7" ht="12.75">
      <c r="C63" s="24"/>
      <c r="D63" s="21"/>
      <c r="E63" s="21"/>
      <c r="F63" s="24"/>
      <c r="G63" s="21"/>
    </row>
    <row r="64" spans="3:7" ht="12.75">
      <c r="C64" s="24"/>
      <c r="D64" s="21"/>
      <c r="E64" s="21"/>
      <c r="F64" s="24"/>
      <c r="G64" s="21"/>
    </row>
  </sheetData>
  <mergeCells count="5">
    <mergeCell ref="B40:G40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5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workbookViewId="0" topLeftCell="A1">
      <selection activeCell="G30" sqref="G30"/>
    </sheetView>
  </sheetViews>
  <sheetFormatPr defaultColWidth="9.140625" defaultRowHeight="12.75"/>
  <cols>
    <col min="1" max="1" width="2.00390625" style="0" customWidth="1"/>
    <col min="2" max="2" width="30.00390625" style="0" customWidth="1"/>
    <col min="3" max="3" width="11.28125" style="0" customWidth="1"/>
    <col min="4" max="4" width="10.421875" style="0" bestFit="1" customWidth="1"/>
    <col min="5" max="5" width="10.421875" style="0" customWidth="1"/>
    <col min="6" max="6" width="10.8515625" style="0" customWidth="1"/>
    <col min="7" max="7" width="11.7109375" style="0" customWidth="1"/>
    <col min="8" max="8" width="10.7109375" style="0" customWidth="1"/>
  </cols>
  <sheetData>
    <row r="1" ht="12.75">
      <c r="A1" s="3" t="s">
        <v>4</v>
      </c>
    </row>
    <row r="2" ht="12.75">
      <c r="A2" s="13" t="s">
        <v>88</v>
      </c>
    </row>
    <row r="4" ht="12.75">
      <c r="A4" s="13" t="s">
        <v>89</v>
      </c>
    </row>
    <row r="6" ht="12.75">
      <c r="A6" s="38" t="s">
        <v>60</v>
      </c>
    </row>
    <row r="7" ht="12.75">
      <c r="A7" s="38" t="s">
        <v>97</v>
      </c>
    </row>
    <row r="9" spans="1:8" s="60" customFormat="1" ht="6.75" customHeight="1">
      <c r="A9" s="59"/>
      <c r="B9" s="59"/>
      <c r="C9" s="59"/>
      <c r="D9" s="59"/>
      <c r="E9" s="59"/>
      <c r="F9" s="59"/>
      <c r="G9" s="59"/>
      <c r="H9" s="59"/>
    </row>
    <row r="10" spans="3:7" s="60" customFormat="1" ht="12.75">
      <c r="C10" s="111" t="s">
        <v>19</v>
      </c>
      <c r="D10" s="111"/>
      <c r="E10" s="111"/>
      <c r="F10" s="111"/>
      <c r="G10" s="61" t="s">
        <v>20</v>
      </c>
    </row>
    <row r="11" spans="2:8" s="60" customFormat="1" ht="12.75">
      <c r="B11" s="61"/>
      <c r="C11" s="61" t="s">
        <v>21</v>
      </c>
      <c r="D11" s="61" t="s">
        <v>21</v>
      </c>
      <c r="E11" s="61" t="s">
        <v>22</v>
      </c>
      <c r="F11" s="61" t="s">
        <v>23</v>
      </c>
      <c r="G11" s="61" t="s">
        <v>24</v>
      </c>
      <c r="H11" s="61"/>
    </row>
    <row r="12" spans="2:8" s="60" customFormat="1" ht="12.75">
      <c r="B12" s="61"/>
      <c r="C12" s="61" t="s">
        <v>25</v>
      </c>
      <c r="D12" s="61" t="s">
        <v>26</v>
      </c>
      <c r="E12" s="61" t="s">
        <v>27</v>
      </c>
      <c r="F12" s="61" t="s">
        <v>27</v>
      </c>
      <c r="G12" s="62" t="s">
        <v>80</v>
      </c>
      <c r="H12" s="61" t="s">
        <v>28</v>
      </c>
    </row>
    <row r="13" spans="2:8" s="60" customFormat="1" ht="12.75">
      <c r="B13" s="61"/>
      <c r="C13" s="62" t="s">
        <v>0</v>
      </c>
      <c r="D13" s="62" t="s">
        <v>0</v>
      </c>
      <c r="E13" s="62" t="s">
        <v>0</v>
      </c>
      <c r="F13" s="62" t="s">
        <v>0</v>
      </c>
      <c r="G13" s="62" t="s">
        <v>0</v>
      </c>
      <c r="H13" s="62" t="s">
        <v>0</v>
      </c>
    </row>
    <row r="14" spans="1:8" s="60" customFormat="1" ht="6" customHeight="1" thickBot="1">
      <c r="A14" s="63"/>
      <c r="B14" s="64"/>
      <c r="C14" s="65"/>
      <c r="D14" s="65"/>
      <c r="E14" s="65"/>
      <c r="F14" s="65"/>
      <c r="G14" s="65"/>
      <c r="H14" s="65"/>
    </row>
    <row r="15" spans="2:8" s="60" customFormat="1" ht="10.5" customHeight="1">
      <c r="B15" s="61"/>
      <c r="C15" s="62"/>
      <c r="D15" s="62"/>
      <c r="E15" s="62"/>
      <c r="F15" s="62"/>
      <c r="G15" s="62"/>
      <c r="H15" s="62"/>
    </row>
    <row r="16" spans="2:8" s="60" customFormat="1" ht="12.75">
      <c r="B16" s="38" t="s">
        <v>94</v>
      </c>
      <c r="C16" s="67">
        <v>101301</v>
      </c>
      <c r="D16" s="67">
        <v>63756</v>
      </c>
      <c r="E16" s="67">
        <v>3532</v>
      </c>
      <c r="F16" s="67">
        <v>1171</v>
      </c>
      <c r="G16" s="67">
        <v>110048</v>
      </c>
      <c r="H16" s="67">
        <v>279808</v>
      </c>
    </row>
    <row r="17" spans="2:8" s="60" customFormat="1" ht="12.75">
      <c r="B17" s="60" t="s">
        <v>29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</row>
    <row r="18" spans="2:8" s="60" customFormat="1" ht="12.75">
      <c r="B18" s="66" t="s">
        <v>32</v>
      </c>
      <c r="C18" s="67">
        <v>0</v>
      </c>
      <c r="D18" s="67">
        <v>0</v>
      </c>
      <c r="E18" s="67">
        <v>0</v>
      </c>
      <c r="F18" s="67">
        <v>5</v>
      </c>
      <c r="G18" s="67">
        <v>22254</v>
      </c>
      <c r="H18" s="67">
        <v>22259</v>
      </c>
    </row>
    <row r="19" spans="2:8" s="60" customFormat="1" ht="12.75">
      <c r="B19" s="60" t="s">
        <v>30</v>
      </c>
      <c r="C19" s="67">
        <v>0</v>
      </c>
      <c r="D19" s="67">
        <v>0</v>
      </c>
      <c r="E19" s="67">
        <v>0</v>
      </c>
      <c r="F19" s="67">
        <v>0</v>
      </c>
      <c r="G19" s="67">
        <v>-6795</v>
      </c>
      <c r="H19" s="67">
        <v>-6795</v>
      </c>
    </row>
    <row r="20" spans="2:8" s="60" customFormat="1" ht="12.75">
      <c r="B20" s="60" t="s">
        <v>31</v>
      </c>
      <c r="C20" s="67">
        <v>2251</v>
      </c>
      <c r="D20" s="67">
        <v>397</v>
      </c>
      <c r="E20" s="67">
        <v>0</v>
      </c>
      <c r="F20" s="67">
        <v>0</v>
      </c>
      <c r="G20" s="67">
        <v>0</v>
      </c>
      <c r="H20" s="67">
        <v>2648</v>
      </c>
    </row>
    <row r="21" spans="1:8" s="60" customFormat="1" ht="3.75" customHeight="1">
      <c r="A21" s="68"/>
      <c r="B21" s="68"/>
      <c r="C21" s="68"/>
      <c r="D21" s="68"/>
      <c r="E21" s="68"/>
      <c r="F21" s="68"/>
      <c r="G21" s="68"/>
      <c r="H21" s="68"/>
    </row>
    <row r="22" spans="2:8" s="60" customFormat="1" ht="18" customHeight="1">
      <c r="B22" s="38" t="s">
        <v>83</v>
      </c>
      <c r="C22" s="67">
        <f aca="true" t="shared" si="0" ref="C22:H22">SUM(C16:C21)</f>
        <v>103552</v>
      </c>
      <c r="D22" s="67">
        <f t="shared" si="0"/>
        <v>64153</v>
      </c>
      <c r="E22" s="67">
        <f t="shared" si="0"/>
        <v>3532</v>
      </c>
      <c r="F22" s="67">
        <f t="shared" si="0"/>
        <v>1176</v>
      </c>
      <c r="G22" s="67">
        <f t="shared" si="0"/>
        <v>125507</v>
      </c>
      <c r="H22" s="67">
        <f t="shared" si="0"/>
        <v>297920</v>
      </c>
    </row>
    <row r="23" spans="1:8" s="60" customFormat="1" ht="4.5" customHeight="1" thickBot="1">
      <c r="A23" s="69"/>
      <c r="B23" s="69"/>
      <c r="C23" s="69"/>
      <c r="D23" s="69"/>
      <c r="E23" s="69"/>
      <c r="F23" s="69"/>
      <c r="G23" s="69"/>
      <c r="H23" s="69"/>
    </row>
    <row r="24" spans="3:9" s="60" customFormat="1" ht="13.5" thickTop="1">
      <c r="C24" s="67"/>
      <c r="D24" s="67"/>
      <c r="E24" s="67"/>
      <c r="F24" s="67"/>
      <c r="G24" s="67"/>
      <c r="H24" s="67"/>
      <c r="I24" s="67"/>
    </row>
    <row r="25" spans="2:8" s="60" customFormat="1" ht="12.75">
      <c r="B25" s="61"/>
      <c r="C25" s="62"/>
      <c r="D25" s="62"/>
      <c r="E25" s="62"/>
      <c r="F25" s="62"/>
      <c r="G25" s="62"/>
      <c r="H25" s="62"/>
    </row>
    <row r="26" spans="2:8" s="60" customFormat="1" ht="12.75">
      <c r="B26" s="38" t="s">
        <v>95</v>
      </c>
      <c r="C26" s="67">
        <f>+C22</f>
        <v>103552</v>
      </c>
      <c r="D26" s="67">
        <f>+D22</f>
        <v>64153</v>
      </c>
      <c r="E26" s="67">
        <f>+E22</f>
        <v>3532</v>
      </c>
      <c r="F26" s="67">
        <f>+F22</f>
        <v>1176</v>
      </c>
      <c r="G26" s="67">
        <f>+G22</f>
        <v>125507</v>
      </c>
      <c r="H26" s="67">
        <f>SUM(C26:G26)</f>
        <v>297920</v>
      </c>
    </row>
    <row r="27" spans="2:8" s="60" customFormat="1" ht="12.75">
      <c r="B27" s="60" t="s">
        <v>29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f>SUM(C27:G27)</f>
        <v>0</v>
      </c>
    </row>
    <row r="28" spans="2:8" s="60" customFormat="1" ht="12.75">
      <c r="B28" s="66" t="s">
        <v>32</v>
      </c>
      <c r="C28" s="67">
        <v>0</v>
      </c>
      <c r="D28" s="67">
        <v>0</v>
      </c>
      <c r="E28" s="67">
        <v>0</v>
      </c>
      <c r="F28" s="67">
        <v>0</v>
      </c>
      <c r="G28" s="67">
        <f>+'P&amp;L'!F31</f>
        <v>3513</v>
      </c>
      <c r="H28" s="67">
        <f>SUM(C28:G28)</f>
        <v>3513</v>
      </c>
    </row>
    <row r="29" spans="2:9" s="60" customFormat="1" ht="12.75">
      <c r="B29" s="60" t="s">
        <v>30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f>SUM(C29:G29)</f>
        <v>0</v>
      </c>
      <c r="I29" s="67"/>
    </row>
    <row r="30" spans="1:8" s="60" customFormat="1" ht="7.5" customHeight="1">
      <c r="A30" s="68"/>
      <c r="B30" s="68"/>
      <c r="C30" s="68"/>
      <c r="D30" s="68"/>
      <c r="E30" s="68"/>
      <c r="F30" s="68"/>
      <c r="G30" s="68"/>
      <c r="H30" s="68"/>
    </row>
    <row r="31" spans="2:8" s="3" customFormat="1" ht="18" customHeight="1">
      <c r="B31" s="38" t="s">
        <v>96</v>
      </c>
      <c r="C31" s="24">
        <f aca="true" t="shared" si="1" ref="C31:H31">SUM(C26:C30)</f>
        <v>103552</v>
      </c>
      <c r="D31" s="24">
        <f t="shared" si="1"/>
        <v>64153</v>
      </c>
      <c r="E31" s="24">
        <f t="shared" si="1"/>
        <v>3532</v>
      </c>
      <c r="F31" s="24">
        <f t="shared" si="1"/>
        <v>1176</v>
      </c>
      <c r="G31" s="24">
        <f t="shared" si="1"/>
        <v>129020</v>
      </c>
      <c r="H31" s="24">
        <f t="shared" si="1"/>
        <v>301433</v>
      </c>
    </row>
    <row r="32" spans="1:8" s="60" customFormat="1" ht="6" customHeight="1" thickBot="1">
      <c r="A32" s="69"/>
      <c r="B32" s="69"/>
      <c r="C32" s="69"/>
      <c r="D32" s="69"/>
      <c r="E32" s="69"/>
      <c r="F32" s="69"/>
      <c r="G32" s="69"/>
      <c r="H32" s="69"/>
    </row>
    <row r="33" spans="3:8" s="60" customFormat="1" ht="13.5" thickTop="1">
      <c r="C33" s="67"/>
      <c r="D33" s="67"/>
      <c r="E33" s="67"/>
      <c r="F33" s="67"/>
      <c r="G33" s="67"/>
      <c r="H33" s="67"/>
    </row>
    <row r="34" spans="3:8" s="60" customFormat="1" ht="12.75">
      <c r="C34" s="67"/>
      <c r="D34" s="67"/>
      <c r="E34" s="67"/>
      <c r="F34" s="67"/>
      <c r="G34" s="67"/>
      <c r="H34" s="67"/>
    </row>
    <row r="35" s="60" customFormat="1" ht="12.75">
      <c r="H35" s="67"/>
    </row>
    <row r="36" s="60" customFormat="1" ht="12.75"/>
    <row r="37" s="60" customFormat="1" ht="12.75"/>
    <row r="38" s="60" customFormat="1" ht="12.75"/>
    <row r="39" s="60" customFormat="1" ht="12.75"/>
    <row r="40" s="60" customFormat="1" ht="12.75"/>
    <row r="41" s="60" customFormat="1" ht="12.75"/>
    <row r="42" s="60" customFormat="1" ht="12.75"/>
    <row r="43" s="60" customFormat="1" ht="12.75"/>
    <row r="44" s="60" customFormat="1" ht="12.75"/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12.75"/>
    <row r="51" s="60" customFormat="1" ht="4.5" customHeight="1"/>
    <row r="52" s="60" customFormat="1" ht="12.75"/>
    <row r="53" spans="3:8" s="60" customFormat="1" ht="12.75">
      <c r="C53" s="67"/>
      <c r="D53" s="67"/>
      <c r="E53" s="67"/>
      <c r="F53" s="67"/>
      <c r="G53" s="67"/>
      <c r="H53" s="67"/>
    </row>
    <row r="54" spans="2:8" s="60" customFormat="1" ht="32.25" customHeight="1">
      <c r="B54" s="104" t="s">
        <v>101</v>
      </c>
      <c r="C54" s="105"/>
      <c r="D54" s="105"/>
      <c r="E54" s="105"/>
      <c r="F54" s="105"/>
      <c r="G54" s="105"/>
      <c r="H54" s="105"/>
    </row>
    <row r="55" s="60" customFormat="1" ht="12.75"/>
    <row r="56" s="60" customFormat="1" ht="12.75"/>
    <row r="57" s="60" customFormat="1" ht="12.75"/>
  </sheetData>
  <mergeCells count="2">
    <mergeCell ref="C10:F10"/>
    <mergeCell ref="B54:H54"/>
  </mergeCells>
  <printOptions/>
  <pageMargins left="0.66" right="0.36" top="1" bottom="0.86" header="0.5" footer="0.5"/>
  <pageSetup fitToHeight="1" fitToWidth="1" horizontalDpi="600" verticalDpi="600" orientation="portrait" paperSize="9" scale="96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showGridLines="0" workbookViewId="0" topLeftCell="A1">
      <selection activeCell="A20" sqref="A20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0" bestFit="1" customWidth="1"/>
  </cols>
  <sheetData>
    <row r="1" ht="12.75">
      <c r="A1" s="3" t="s">
        <v>4</v>
      </c>
    </row>
    <row r="2" ht="12.75">
      <c r="A2" s="13" t="s">
        <v>88</v>
      </c>
    </row>
    <row r="4" ht="12.75">
      <c r="A4" s="13" t="s">
        <v>89</v>
      </c>
    </row>
    <row r="6" ht="12.75">
      <c r="A6" s="38" t="s">
        <v>61</v>
      </c>
    </row>
    <row r="7" ht="12.75">
      <c r="A7" s="38" t="s">
        <v>97</v>
      </c>
    </row>
    <row r="8" ht="12.75">
      <c r="C8" s="44"/>
    </row>
    <row r="9" spans="1:5" ht="3" customHeight="1">
      <c r="A9" s="39"/>
      <c r="B9" s="39"/>
      <c r="C9" s="47"/>
      <c r="D9" s="39"/>
      <c r="E9" s="17"/>
    </row>
    <row r="10" spans="2:5" ht="16.5" customHeight="1">
      <c r="B10" s="10"/>
      <c r="C10" s="45" t="s">
        <v>103</v>
      </c>
      <c r="E10" s="46" t="s">
        <v>106</v>
      </c>
    </row>
    <row r="11" spans="2:5" ht="12.75">
      <c r="B11" s="10"/>
      <c r="C11" s="4" t="s">
        <v>0</v>
      </c>
      <c r="E11" s="12" t="s">
        <v>0</v>
      </c>
    </row>
    <row r="12" spans="1:5" ht="5.25" customHeight="1" thickBot="1">
      <c r="A12" s="40"/>
      <c r="B12" s="29"/>
      <c r="C12" s="48"/>
      <c r="D12" s="40"/>
      <c r="E12" s="49"/>
    </row>
    <row r="13" spans="1:5" ht="9" customHeight="1">
      <c r="A13" s="50"/>
      <c r="B13" s="18"/>
      <c r="C13" s="51"/>
      <c r="D13" s="50"/>
      <c r="E13" s="52"/>
    </row>
    <row r="14" ht="13.5" customHeight="1">
      <c r="B14" s="3" t="s">
        <v>33</v>
      </c>
    </row>
    <row r="15" spans="2:5" ht="12.75">
      <c r="B15" s="10" t="s">
        <v>35</v>
      </c>
      <c r="C15" s="24">
        <f>27388*0+(29960-22396)*0+7252</f>
        <v>7252</v>
      </c>
      <c r="D15" s="53"/>
      <c r="E15" s="103">
        <v>-7042</v>
      </c>
    </row>
    <row r="16" spans="2:5" ht="12.75">
      <c r="B16" s="10" t="s">
        <v>36</v>
      </c>
      <c r="C16" s="24">
        <v>-1558</v>
      </c>
      <c r="D16" s="53"/>
      <c r="E16" s="103">
        <v>-2155</v>
      </c>
    </row>
    <row r="17" spans="2:5" ht="12.75">
      <c r="B17" s="10" t="s">
        <v>37</v>
      </c>
      <c r="C17" s="24">
        <v>0</v>
      </c>
      <c r="D17" s="53"/>
      <c r="E17" s="103">
        <v>-9</v>
      </c>
    </row>
    <row r="18" spans="2:5" ht="12.75">
      <c r="B18" s="10" t="s">
        <v>38</v>
      </c>
      <c r="C18" s="24">
        <v>-744</v>
      </c>
      <c r="D18" s="53"/>
      <c r="E18" s="103">
        <v>-495</v>
      </c>
    </row>
    <row r="19" spans="2:5" ht="12.75">
      <c r="B19" s="10" t="s">
        <v>39</v>
      </c>
      <c r="C19" s="24">
        <v>76</v>
      </c>
      <c r="D19" s="53"/>
      <c r="E19" s="103">
        <v>203</v>
      </c>
    </row>
    <row r="20" spans="2:5" ht="6" customHeight="1">
      <c r="B20" s="10"/>
      <c r="C20" s="54"/>
      <c r="D20" s="53"/>
      <c r="E20" s="22"/>
    </row>
    <row r="21" spans="2:5" ht="12.75">
      <c r="B21" s="10" t="s">
        <v>40</v>
      </c>
      <c r="C21" s="24">
        <f>SUM(C15:C20)</f>
        <v>5026</v>
      </c>
      <c r="D21" s="53"/>
      <c r="E21" s="21">
        <f>SUM(E15:E20)</f>
        <v>-9498</v>
      </c>
    </row>
    <row r="22" spans="2:5" ht="3.75" customHeight="1">
      <c r="B22" s="10"/>
      <c r="C22" s="54"/>
      <c r="D22" s="53"/>
      <c r="E22" s="22"/>
    </row>
    <row r="23" spans="2:5" ht="12.75">
      <c r="B23" s="10"/>
      <c r="C23" s="24"/>
      <c r="D23" s="53"/>
      <c r="E23" s="21"/>
    </row>
    <row r="24" spans="2:5" ht="12.75">
      <c r="B24" s="3" t="s">
        <v>41</v>
      </c>
      <c r="C24" s="24"/>
      <c r="D24" s="53"/>
      <c r="E24" s="21"/>
    </row>
    <row r="25" spans="2:5" ht="12.75">
      <c r="B25" s="10" t="s">
        <v>42</v>
      </c>
      <c r="C25" s="24">
        <v>-4556</v>
      </c>
      <c r="D25" s="53"/>
      <c r="E25" s="53">
        <v>-298</v>
      </c>
    </row>
    <row r="26" spans="2:5" ht="12.75">
      <c r="B26" s="13" t="s">
        <v>43</v>
      </c>
      <c r="C26" s="24">
        <f>-5375*0-7947*0-7635</f>
        <v>-7635</v>
      </c>
      <c r="D26" s="53"/>
      <c r="E26" s="53">
        <v>-10220</v>
      </c>
    </row>
    <row r="27" spans="2:5" ht="12.75">
      <c r="B27" s="10" t="s">
        <v>44</v>
      </c>
      <c r="C27" s="24">
        <v>-32</v>
      </c>
      <c r="D27" s="53"/>
      <c r="E27" s="53">
        <v>0</v>
      </c>
    </row>
    <row r="28" spans="2:5" ht="12.75">
      <c r="B28" s="13" t="s">
        <v>70</v>
      </c>
      <c r="C28" s="24">
        <v>353</v>
      </c>
      <c r="D28" s="53"/>
      <c r="E28" s="53">
        <v>231</v>
      </c>
    </row>
    <row r="29" spans="2:5" ht="12.75">
      <c r="B29" s="13" t="s">
        <v>86</v>
      </c>
      <c r="C29" s="24">
        <v>22396</v>
      </c>
      <c r="D29" s="53"/>
      <c r="E29" s="53">
        <v>0</v>
      </c>
    </row>
    <row r="30" spans="2:5" ht="4.5" customHeight="1">
      <c r="B30" s="10"/>
      <c r="C30" s="54"/>
      <c r="D30" s="53"/>
      <c r="E30" s="22"/>
    </row>
    <row r="31" spans="2:5" ht="12.75">
      <c r="B31" s="13" t="s">
        <v>45</v>
      </c>
      <c r="C31" s="24">
        <f>SUM(C25:C30)</f>
        <v>10526</v>
      </c>
      <c r="D31" s="53"/>
      <c r="E31" s="21">
        <f>SUM(E25:E30)</f>
        <v>-10287</v>
      </c>
    </row>
    <row r="32" spans="2:5" ht="5.25" customHeight="1">
      <c r="B32" s="10"/>
      <c r="C32" s="54"/>
      <c r="D32" s="53"/>
      <c r="E32" s="22"/>
    </row>
    <row r="33" spans="2:5" ht="12.75">
      <c r="B33" s="10"/>
      <c r="C33" s="24"/>
      <c r="D33" s="53"/>
      <c r="E33" s="21"/>
    </row>
    <row r="34" spans="2:5" ht="12.75">
      <c r="B34" s="3" t="s">
        <v>46</v>
      </c>
      <c r="C34" s="24"/>
      <c r="D34" s="53"/>
      <c r="E34" s="21"/>
    </row>
    <row r="35" spans="2:5" ht="12.75">
      <c r="B35" s="10" t="s">
        <v>47</v>
      </c>
      <c r="C35" s="24">
        <v>0</v>
      </c>
      <c r="D35" s="53"/>
      <c r="E35" s="21">
        <v>217</v>
      </c>
    </row>
    <row r="36" spans="2:5" ht="12.75">
      <c r="B36" s="13" t="s">
        <v>50</v>
      </c>
      <c r="C36" s="24">
        <f>571+2451</f>
        <v>3022</v>
      </c>
      <c r="D36" s="53"/>
      <c r="E36" s="21">
        <v>5436</v>
      </c>
    </row>
    <row r="37" spans="2:5" ht="4.5" customHeight="1">
      <c r="B37" s="10"/>
      <c r="C37" s="54"/>
      <c r="D37" s="53"/>
      <c r="E37" s="22"/>
    </row>
    <row r="38" spans="2:5" ht="15" customHeight="1">
      <c r="B38" s="13" t="s">
        <v>104</v>
      </c>
      <c r="C38" s="24">
        <f>SUM(C35:C37)</f>
        <v>3022</v>
      </c>
      <c r="D38" s="53"/>
      <c r="E38" s="21">
        <f>SUM(E35:E37)</f>
        <v>5653</v>
      </c>
    </row>
    <row r="39" spans="2:5" ht="4.5" customHeight="1">
      <c r="B39" s="10"/>
      <c r="C39" s="54"/>
      <c r="D39" s="53"/>
      <c r="E39" s="22"/>
    </row>
    <row r="40" spans="2:5" ht="12.75">
      <c r="B40" s="10"/>
      <c r="C40" s="24"/>
      <c r="D40" s="53"/>
      <c r="E40" s="21"/>
    </row>
    <row r="41" spans="2:5" ht="12.75">
      <c r="B41" s="13" t="s">
        <v>105</v>
      </c>
      <c r="C41" s="24">
        <f>+C21+C31+C38</f>
        <v>18574</v>
      </c>
      <c r="D41" s="53"/>
      <c r="E41" s="24">
        <f>+E21+E31+E38</f>
        <v>-14132</v>
      </c>
    </row>
    <row r="42" spans="2:5" ht="12.75">
      <c r="B42" s="13" t="s">
        <v>78</v>
      </c>
      <c r="C42" s="24">
        <v>-11555</v>
      </c>
      <c r="D42" s="53"/>
      <c r="E42" s="21">
        <v>29083</v>
      </c>
    </row>
    <row r="43" spans="2:5" ht="4.5" customHeight="1">
      <c r="B43" s="10"/>
      <c r="C43" s="54"/>
      <c r="D43" s="53"/>
      <c r="E43" s="22"/>
    </row>
    <row r="44" spans="2:5" ht="12.75">
      <c r="B44" s="13" t="s">
        <v>77</v>
      </c>
      <c r="C44" s="24">
        <f>SUM(C41:C43)</f>
        <v>7019</v>
      </c>
      <c r="D44" s="53"/>
      <c r="E44" s="21">
        <f>SUM(E41:E43)</f>
        <v>14951</v>
      </c>
    </row>
    <row r="45" spans="2:5" ht="3" customHeight="1" thickBot="1">
      <c r="B45" s="10"/>
      <c r="C45" s="55"/>
      <c r="D45" s="53"/>
      <c r="E45" s="35"/>
    </row>
    <row r="46" spans="2:5" ht="12.75">
      <c r="B46" s="10"/>
      <c r="C46" s="24"/>
      <c r="D46" s="53"/>
      <c r="E46" s="21"/>
    </row>
    <row r="47" spans="2:5" ht="12.75">
      <c r="B47" s="10"/>
      <c r="C47" s="24"/>
      <c r="D47" s="53"/>
      <c r="E47" s="21"/>
    </row>
    <row r="48" spans="3:5" ht="12.75">
      <c r="C48" s="56" t="s">
        <v>103</v>
      </c>
      <c r="D48" s="53"/>
      <c r="E48" s="57" t="s">
        <v>106</v>
      </c>
    </row>
    <row r="49" spans="3:5" ht="3" customHeight="1">
      <c r="C49" s="58"/>
      <c r="D49" s="53"/>
      <c r="E49" s="80"/>
    </row>
    <row r="50" spans="2:5" ht="12.75">
      <c r="B50" s="10" t="s">
        <v>48</v>
      </c>
      <c r="C50" s="56"/>
      <c r="D50" s="53"/>
      <c r="E50" s="57"/>
    </row>
    <row r="51" spans="2:5" ht="12.75">
      <c r="B51" s="10" t="s">
        <v>5</v>
      </c>
      <c r="C51" s="24">
        <v>12361</v>
      </c>
      <c r="D51" s="53"/>
      <c r="E51" s="21">
        <v>4906</v>
      </c>
    </row>
    <row r="52" spans="2:5" ht="12.75">
      <c r="B52" s="13" t="s">
        <v>16</v>
      </c>
      <c r="C52" s="24">
        <v>19236</v>
      </c>
      <c r="D52" s="53"/>
      <c r="E52" s="21">
        <v>11622</v>
      </c>
    </row>
    <row r="53" spans="2:5" ht="12.75">
      <c r="B53" s="10" t="s">
        <v>49</v>
      </c>
      <c r="C53" s="24">
        <v>-24578</v>
      </c>
      <c r="D53" s="53"/>
      <c r="E53" s="24">
        <v>-1577</v>
      </c>
    </row>
    <row r="54" spans="2:5" ht="5.25" customHeight="1">
      <c r="B54" s="10"/>
      <c r="C54" s="54"/>
      <c r="D54" s="53"/>
      <c r="E54" s="22"/>
    </row>
    <row r="55" spans="2:5" ht="12.75">
      <c r="B55" s="10"/>
      <c r="C55" s="24">
        <f>SUM(C51:C54)</f>
        <v>7019</v>
      </c>
      <c r="D55" s="53"/>
      <c r="E55" s="21">
        <f>SUM(E51:E54)</f>
        <v>14951</v>
      </c>
    </row>
    <row r="56" spans="2:5" ht="4.5" customHeight="1" thickBot="1">
      <c r="B56" s="10"/>
      <c r="C56" s="55"/>
      <c r="D56" s="53"/>
      <c r="E56" s="35"/>
    </row>
    <row r="57" spans="2:5" ht="4.5" customHeight="1">
      <c r="B57" s="10"/>
      <c r="C57" s="95"/>
      <c r="D57" s="53"/>
      <c r="E57" s="96"/>
    </row>
    <row r="58" spans="2:5" ht="12.75">
      <c r="B58" s="10"/>
      <c r="C58" s="95"/>
      <c r="D58" s="53"/>
      <c r="E58" s="96"/>
    </row>
    <row r="59" spans="2:5" ht="12.75">
      <c r="B59" s="10"/>
      <c r="C59" s="95"/>
      <c r="D59" s="53"/>
      <c r="E59" s="96"/>
    </row>
    <row r="60" spans="2:5" ht="12.75">
      <c r="B60" s="10"/>
      <c r="C60" s="95"/>
      <c r="D60" s="53"/>
      <c r="E60" s="96"/>
    </row>
    <row r="61" spans="2:5" ht="12.75">
      <c r="B61" s="10"/>
      <c r="C61" s="24"/>
      <c r="D61" s="53"/>
      <c r="E61" s="21"/>
    </row>
    <row r="62" spans="2:5" ht="32.25" customHeight="1">
      <c r="B62" s="112" t="s">
        <v>102</v>
      </c>
      <c r="C62" s="105"/>
      <c r="D62" s="105"/>
      <c r="E62" s="105"/>
    </row>
    <row r="63" spans="2:5" ht="12.75">
      <c r="B63" s="10"/>
      <c r="C63" s="24"/>
      <c r="D63" s="53"/>
      <c r="E63" s="21"/>
    </row>
    <row r="64" spans="3:5" ht="12.75">
      <c r="C64" s="24"/>
      <c r="D64" s="53"/>
      <c r="E64" s="21"/>
    </row>
    <row r="65" spans="3:5" ht="12.75">
      <c r="C65" s="24"/>
      <c r="D65" s="53"/>
      <c r="E65" s="21"/>
    </row>
    <row r="66" spans="3:5" ht="12.75">
      <c r="C66" s="24"/>
      <c r="D66" s="53"/>
      <c r="E66" s="21"/>
    </row>
    <row r="67" spans="3:5" ht="12.75">
      <c r="C67" s="24"/>
      <c r="D67" s="53"/>
      <c r="E67" s="21"/>
    </row>
    <row r="68" spans="3:5" ht="12.75">
      <c r="C68" s="24"/>
      <c r="D68" s="53"/>
      <c r="E68" s="21"/>
    </row>
    <row r="69" spans="3:5" ht="12.75">
      <c r="C69" s="24"/>
      <c r="D69" s="53"/>
      <c r="E69" s="21"/>
    </row>
    <row r="70" spans="3:5" ht="12.75">
      <c r="C70" s="24"/>
      <c r="D70" s="53"/>
      <c r="E70" s="21"/>
    </row>
    <row r="71" spans="3:5" ht="12.75">
      <c r="C71" s="24"/>
      <c r="D71" s="53"/>
      <c r="E71" s="21"/>
    </row>
    <row r="72" spans="3:5" ht="12.75">
      <c r="C72" s="24"/>
      <c r="D72" s="53"/>
      <c r="E72" s="21"/>
    </row>
  </sheetData>
  <mergeCells count="1">
    <mergeCell ref="B62:E62"/>
  </mergeCells>
  <printOptions/>
  <pageMargins left="0.71" right="0.48" top="0.47" bottom="0.61" header="0.31" footer="0.26"/>
  <pageSetup fitToHeight="1" fitToWidth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Ngoi Sook Fun</cp:lastModifiedBy>
  <cp:lastPrinted>2004-04-30T10:28:48Z</cp:lastPrinted>
  <dcterms:created xsi:type="dcterms:W3CDTF">1999-05-24T04:23:25Z</dcterms:created>
  <dcterms:modified xsi:type="dcterms:W3CDTF">2004-05-05T04:47:04Z</dcterms:modified>
  <cp:category/>
  <cp:version/>
  <cp:contentType/>
  <cp:contentStatus/>
</cp:coreProperties>
</file>